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y\Documents\9_Pro\0_SITE INTERNET\Articles\"/>
    </mc:Choice>
  </mc:AlternateContent>
  <bookViews>
    <workbookView xWindow="4476" yWindow="1728" windowWidth="15480" windowHeight="10788"/>
  </bookViews>
  <sheets>
    <sheet name="Calcul des intérêts légaux" sheetId="8" r:id="rId1"/>
    <sheet name="Feuil1" sheetId="7" r:id="rId2"/>
  </sheets>
  <definedNames>
    <definedName name="_xlnm.Print_Titles" localSheetId="0">'Calcul des intérêts légaux'!$8:$9</definedName>
    <definedName name="_xlnm.Print_Area" localSheetId="0">'Calcul des intérêts légaux'!$A$1:$I$22</definedName>
  </definedNames>
  <calcPr calcId="171027"/>
</workbook>
</file>

<file path=xl/calcChain.xml><?xml version="1.0" encoding="utf-8"?>
<calcChain xmlns="http://schemas.openxmlformats.org/spreadsheetml/2006/main">
  <c r="G14" i="8" l="1"/>
  <c r="E18" i="8"/>
  <c r="G18" i="8" s="1"/>
  <c r="E17" i="8"/>
  <c r="E16" i="8"/>
  <c r="E14" i="8"/>
  <c r="E15" i="8"/>
  <c r="F18" i="8"/>
  <c r="C14" i="8"/>
  <c r="C10" i="8"/>
  <c r="F10" i="8"/>
  <c r="H21" i="8"/>
  <c r="H20" i="8"/>
  <c r="B10" i="8"/>
  <c r="G17" i="8" s="1"/>
  <c r="B15" i="8"/>
  <c r="B16" i="8" s="1"/>
  <c r="F14" i="8"/>
  <c r="B14" i="8"/>
  <c r="F16" i="8"/>
  <c r="F17" i="8"/>
  <c r="F15" i="8"/>
  <c r="F13" i="8"/>
  <c r="F12" i="8"/>
  <c r="G10" i="8"/>
  <c r="H10" i="8" s="1"/>
  <c r="B13" i="8"/>
  <c r="B12" i="8"/>
  <c r="B11" i="8"/>
  <c r="B19" i="8"/>
  <c r="G11" i="8" l="1"/>
  <c r="H11" i="8" s="1"/>
  <c r="H12" i="8" s="1"/>
  <c r="H13" i="8" s="1"/>
  <c r="H14" i="8" s="1"/>
  <c r="H15" i="8" s="1"/>
  <c r="H16" i="8" s="1"/>
  <c r="H17" i="8" s="1"/>
  <c r="H18" i="8" s="1"/>
  <c r="G15" i="8"/>
  <c r="G12" i="8"/>
  <c r="G16" i="8"/>
  <c r="G13" i="8"/>
  <c r="G19" i="8" l="1"/>
  <c r="H19" i="8" s="1"/>
  <c r="H22" i="8" s="1"/>
  <c r="B17" i="8"/>
  <c r="B18" i="8" s="1"/>
</calcChain>
</file>

<file path=xl/sharedStrings.xml><?xml version="1.0" encoding="utf-8"?>
<sst xmlns="http://schemas.openxmlformats.org/spreadsheetml/2006/main" count="19" uniqueCount="18">
  <si>
    <t>à titre principal</t>
  </si>
  <si>
    <t>Intérêts :</t>
  </si>
  <si>
    <t>TOTAL</t>
  </si>
  <si>
    <t>Art. 700 du CPC (1ère instance)</t>
  </si>
  <si>
    <t>Dépens 1ère instance</t>
  </si>
  <si>
    <t>Montant de la condamnation au principal</t>
  </si>
  <si>
    <t>Calcul des intérêts</t>
  </si>
  <si>
    <t>Article 700 CPC</t>
  </si>
  <si>
    <t>Dépens (frais de signification, frais de greffe…)</t>
  </si>
  <si>
    <t>Date à laquelle le jugement est définitif</t>
  </si>
  <si>
    <t xml:space="preserve">Soit un total à régler de : </t>
  </si>
  <si>
    <t xml:space="preserve">Période de calcul </t>
  </si>
  <si>
    <t>Taux d'intérêts</t>
  </si>
  <si>
    <t xml:space="preserve">Nombre de jours </t>
  </si>
  <si>
    <t>Montant des intérêts</t>
  </si>
  <si>
    <t>Date à laquelle les intérêts commencent à courir (échéance de la facture, dat du jugementjugement…)</t>
  </si>
  <si>
    <t>Jugement ordonnant la capitalisation des intérêts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</si>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</sst>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theme="1"/>
      <name val="Verdana"/>
      <family val="2"/>
    </font>
    <font>
      <b/>
      <u val="doubleAccounting"/>
      <sz val="9"/>
      <color theme="1"/>
      <name val="Verdana"/>
      <family val="2"/>
    </font>
    <font>
      <b/>
      <u val="double"/>
      <sz val="9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81D74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 applyProtection="1">
      <alignment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1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10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164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44" fontId="2" fillId="0" borderId="0" xfId="1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  <protection locked="0"/>
    </xf>
    <xf numFmtId="14" fontId="5" fillId="0" borderId="9" xfId="0" applyNumberFormat="1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20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19" xfId="1" applyNumberFormat="1" applyFont="1" applyFill="1" applyBorder="1" applyAlignment="1" applyProtection="1">
      <alignment horizontal="right" vertical="center" wrapText="1"/>
      <protection locked="0"/>
    </xf>
    <xf numFmtId="44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14" fontId="7" fillId="0" borderId="21" xfId="0" applyNumberFormat="1" applyFont="1" applyBorder="1" applyAlignment="1" applyProtection="1">
      <alignment vertical="center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22" xfId="1" applyNumberFormat="1" applyFont="1" applyBorder="1" applyAlignment="1" applyProtection="1">
      <alignment horizontal="right" vertical="center" wrapText="1"/>
      <protection locked="0"/>
    </xf>
    <xf numFmtId="44" fontId="2" fillId="0" borderId="0" xfId="1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44" fontId="5" fillId="0" borderId="0" xfId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44" fontId="7" fillId="0" borderId="0" xfId="1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4" fontId="5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44" fontId="10" fillId="0" borderId="38" xfId="1" applyFont="1" applyBorder="1" applyAlignment="1" applyProtection="1">
      <alignment horizontal="right" vertical="center" wrapText="1"/>
      <protection locked="0"/>
    </xf>
    <xf numFmtId="44" fontId="10" fillId="0" borderId="39" xfId="1" applyFont="1" applyBorder="1" applyAlignment="1" applyProtection="1">
      <alignment horizontal="right" vertical="center" wrapText="1"/>
      <protection locked="0"/>
    </xf>
    <xf numFmtId="44" fontId="10" fillId="0" borderId="22" xfId="1" applyFont="1" applyBorder="1" applyAlignment="1" applyProtection="1">
      <alignment horizontal="right" vertical="center" wrapText="1"/>
      <protection locked="0"/>
    </xf>
    <xf numFmtId="14" fontId="10" fillId="0" borderId="22" xfId="1" applyNumberFormat="1" applyFont="1" applyBorder="1" applyAlignment="1" applyProtection="1">
      <alignment horizontal="right" vertical="center" wrapText="1"/>
      <protection locked="0"/>
    </xf>
    <xf numFmtId="14" fontId="10" fillId="0" borderId="37" xfId="1" applyNumberFormat="1" applyFont="1" applyBorder="1" applyAlignment="1" applyProtection="1">
      <alignment horizontal="right" vertical="center" wrapText="1"/>
      <protection locked="0"/>
    </xf>
    <xf numFmtId="14" fontId="10" fillId="0" borderId="40" xfId="1" applyNumberFormat="1" applyFont="1" applyBorder="1" applyAlignment="1" applyProtection="1">
      <alignment horizontal="right" vertical="center" wrapText="1"/>
      <protection locked="0"/>
    </xf>
    <xf numFmtId="10" fontId="7" fillId="0" borderId="30" xfId="2" applyNumberFormat="1" applyFont="1" applyFill="1" applyBorder="1" applyAlignment="1" applyProtection="1">
      <alignment horizontal="left" vertical="center" wrapText="1"/>
      <protection locked="0"/>
    </xf>
    <xf numFmtId="10" fontId="7" fillId="0" borderId="31" xfId="2" applyNumberFormat="1" applyFont="1" applyFill="1" applyBorder="1" applyAlignment="1" applyProtection="1">
      <alignment horizontal="left" vertical="center" wrapText="1"/>
      <protection locked="0"/>
    </xf>
    <xf numFmtId="10" fontId="7" fillId="0" borderId="32" xfId="2" applyNumberFormat="1" applyFont="1" applyFill="1" applyBorder="1" applyAlignment="1" applyProtection="1">
      <alignment horizontal="left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0" fillId="0" borderId="41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10" fontId="7" fillId="0" borderId="27" xfId="2" applyNumberFormat="1" applyFont="1" applyFill="1" applyBorder="1" applyAlignment="1" applyProtection="1">
      <alignment horizontal="left" vertical="center" wrapText="1"/>
      <protection locked="0"/>
    </xf>
    <xf numFmtId="10" fontId="7" fillId="0" borderId="28" xfId="2" applyNumberFormat="1" applyFont="1" applyFill="1" applyBorder="1" applyAlignment="1" applyProtection="1">
      <alignment horizontal="left" vertical="center" wrapText="1"/>
      <protection locked="0"/>
    </xf>
    <xf numFmtId="10" fontId="7" fillId="0" borderId="29" xfId="2" applyNumberFormat="1" applyFont="1" applyFill="1" applyBorder="1" applyAlignment="1" applyProtection="1">
      <alignment horizontal="left" vertical="center" wrapText="1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101602</xdr:rowOff>
    </xdr:from>
    <xdr:to>
      <xdr:col>1</xdr:col>
      <xdr:colOff>27093</xdr:colOff>
      <xdr:row>4</xdr:row>
      <xdr:rowOff>139702</xdr:rowOff>
    </xdr:to>
    <xdr:pic>
      <xdr:nvPicPr>
        <xdr:cNvPr id="1029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101602"/>
          <a:ext cx="983827" cy="1291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tabSelected="1" zoomScale="90" zoomScaleNormal="90" workbookViewId="0">
      <selection activeCell="L17" sqref="L17"/>
    </sheetView>
  </sheetViews>
  <sheetFormatPr baseColWidth="10" defaultColWidth="11.44140625" defaultRowHeight="13.2" x14ac:dyDescent="0.3"/>
  <cols>
    <col min="1" max="1" width="14.5546875" style="33" customWidth="1"/>
    <col min="2" max="2" width="20.5546875" style="1" bestFit="1" customWidth="1"/>
    <col min="3" max="5" width="12.6640625" style="1" bestFit="1" customWidth="1"/>
    <col min="6" max="6" width="11.6640625" style="1" customWidth="1"/>
    <col min="7" max="7" width="13.5546875" style="1" customWidth="1"/>
    <col min="8" max="8" width="14.6640625" style="1" customWidth="1"/>
    <col min="9" max="9" width="19.109375" style="1" customWidth="1"/>
    <col min="10" max="14" width="11.44140625" style="1"/>
    <col min="15" max="15" width="27.88671875" style="1" customWidth="1"/>
    <col min="16" max="16384" width="11.44140625" style="1"/>
  </cols>
  <sheetData>
    <row r="1" spans="1:10" ht="25.05" customHeight="1" x14ac:dyDescent="0.3">
      <c r="A1" s="56"/>
      <c r="B1" s="55"/>
      <c r="C1" s="78" t="s">
        <v>5</v>
      </c>
      <c r="D1" s="79"/>
      <c r="E1" s="79"/>
      <c r="F1" s="79"/>
      <c r="G1" s="64">
        <v>25000</v>
      </c>
      <c r="H1" s="65"/>
    </row>
    <row r="2" spans="1:10" ht="25.05" customHeight="1" x14ac:dyDescent="0.3">
      <c r="A2" s="56"/>
      <c r="B2" s="55"/>
      <c r="C2" s="82" t="s">
        <v>7</v>
      </c>
      <c r="D2" s="83"/>
      <c r="E2" s="83"/>
      <c r="F2" s="83"/>
      <c r="G2" s="66">
        <v>1500</v>
      </c>
      <c r="H2" s="66"/>
    </row>
    <row r="3" spans="1:10" ht="25.05" customHeight="1" x14ac:dyDescent="0.3">
      <c r="A3" s="56"/>
      <c r="B3" s="55"/>
      <c r="C3" s="82" t="s">
        <v>8</v>
      </c>
      <c r="D3" s="83"/>
      <c r="E3" s="83"/>
      <c r="F3" s="83"/>
      <c r="G3" s="66">
        <v>223.81</v>
      </c>
      <c r="H3" s="66"/>
    </row>
    <row r="4" spans="1:10" ht="25.05" customHeight="1" x14ac:dyDescent="0.3">
      <c r="A4" s="56"/>
      <c r="B4" s="55"/>
      <c r="C4" s="82" t="s">
        <v>15</v>
      </c>
      <c r="D4" s="83"/>
      <c r="E4" s="83"/>
      <c r="F4" s="83"/>
      <c r="G4" s="67">
        <v>40472</v>
      </c>
      <c r="H4" s="67"/>
    </row>
    <row r="5" spans="1:10" ht="25.05" customHeight="1" x14ac:dyDescent="0.3">
      <c r="A5" s="56"/>
      <c r="B5" s="55"/>
      <c r="C5" s="76" t="s">
        <v>16</v>
      </c>
      <c r="D5" s="77"/>
      <c r="E5" s="77"/>
      <c r="F5" s="77"/>
      <c r="G5" s="77"/>
      <c r="H5" s="47" t="s">
        <v>17</v>
      </c>
    </row>
    <row r="6" spans="1:10" s="3" customFormat="1" ht="25.05" customHeight="1" x14ac:dyDescent="0.3">
      <c r="A6" s="56"/>
      <c r="B6" s="55"/>
      <c r="C6" s="62" t="s">
        <v>9</v>
      </c>
      <c r="D6" s="63"/>
      <c r="E6" s="63"/>
      <c r="F6" s="63"/>
      <c r="G6" s="68">
        <v>41491</v>
      </c>
      <c r="H6" s="69"/>
    </row>
    <row r="7" spans="1:10" s="3" customFormat="1" ht="13.8" thickBot="1" x14ac:dyDescent="0.35">
      <c r="A7" s="48"/>
    </row>
    <row r="8" spans="1:10" s="3" customFormat="1" ht="45" customHeight="1" x14ac:dyDescent="0.3">
      <c r="B8" s="60" t="s">
        <v>5</v>
      </c>
      <c r="C8" s="73" t="s">
        <v>6</v>
      </c>
      <c r="D8" s="74"/>
      <c r="E8" s="74"/>
      <c r="F8" s="74"/>
      <c r="G8" s="75"/>
      <c r="H8" s="60" t="s">
        <v>2</v>
      </c>
      <c r="I8" s="28"/>
    </row>
    <row r="9" spans="1:10" s="3" customFormat="1" ht="47.25" customHeight="1" thickBot="1" x14ac:dyDescent="0.35">
      <c r="B9" s="61"/>
      <c r="C9" s="80" t="s">
        <v>11</v>
      </c>
      <c r="D9" s="81"/>
      <c r="E9" s="6" t="s">
        <v>12</v>
      </c>
      <c r="F9" s="6" t="s">
        <v>13</v>
      </c>
      <c r="G9" s="7" t="s">
        <v>14</v>
      </c>
      <c r="H9" s="61"/>
      <c r="I9" s="28"/>
    </row>
    <row r="10" spans="1:10" s="3" customFormat="1" ht="19.95" customHeight="1" x14ac:dyDescent="0.3">
      <c r="B10" s="8">
        <f>G1</f>
        <v>25000</v>
      </c>
      <c r="C10" s="9">
        <f>G4</f>
        <v>40472</v>
      </c>
      <c r="D10" s="10">
        <v>40543</v>
      </c>
      <c r="E10" s="11">
        <v>6.4999999999999997E-3</v>
      </c>
      <c r="F10" s="12">
        <f>DATEDIF(C10,D10,"d")</f>
        <v>71</v>
      </c>
      <c r="G10" s="37">
        <f>(B10*F10*E10*100)/(365*100)</f>
        <v>31.609589041095891</v>
      </c>
      <c r="H10" s="45">
        <f>B10+G10</f>
        <v>25031.609589041094</v>
      </c>
      <c r="I10" s="28"/>
    </row>
    <row r="11" spans="1:10" s="3" customFormat="1" ht="19.95" customHeight="1" x14ac:dyDescent="0.3">
      <c r="B11" s="13">
        <f>B10</f>
        <v>25000</v>
      </c>
      <c r="C11" s="14">
        <v>40544</v>
      </c>
      <c r="D11" s="15">
        <v>40908</v>
      </c>
      <c r="E11" s="16">
        <v>3.8E-3</v>
      </c>
      <c r="F11" s="17">
        <v>365</v>
      </c>
      <c r="G11" s="38">
        <f>((B10)*F11*E11*100)/(365*100)</f>
        <v>95</v>
      </c>
      <c r="H11" s="46">
        <f t="shared" ref="H11:H18" si="0">H10+G11</f>
        <v>25126.609589041094</v>
      </c>
      <c r="I11" s="28"/>
    </row>
    <row r="12" spans="1:10" s="3" customFormat="1" ht="19.95" customHeight="1" x14ac:dyDescent="0.3">
      <c r="B12" s="13">
        <f>B10</f>
        <v>25000</v>
      </c>
      <c r="C12" s="18">
        <v>40909</v>
      </c>
      <c r="D12" s="15">
        <v>41274</v>
      </c>
      <c r="E12" s="16">
        <v>7.1000000000000004E-3</v>
      </c>
      <c r="F12" s="17">
        <f t="shared" ref="F12:F17" si="1">DATEDIF(C12,D12,"d")</f>
        <v>365</v>
      </c>
      <c r="G12" s="38">
        <f>((B10)*F12*E12*100)/(365*100)</f>
        <v>177.50000000000003</v>
      </c>
      <c r="H12" s="46">
        <f t="shared" si="0"/>
        <v>25304.109589041094</v>
      </c>
      <c r="I12" s="28"/>
    </row>
    <row r="13" spans="1:10" s="3" customFormat="1" ht="19.95" customHeight="1" x14ac:dyDescent="0.3">
      <c r="B13" s="13">
        <f>B10</f>
        <v>25000</v>
      </c>
      <c r="C13" s="19">
        <v>41275</v>
      </c>
      <c r="D13" s="20">
        <v>41490</v>
      </c>
      <c r="E13" s="21">
        <v>4.0000000000000002E-4</v>
      </c>
      <c r="F13" s="17">
        <f t="shared" si="1"/>
        <v>215</v>
      </c>
      <c r="G13" s="38">
        <f>((B10)*F13*E13*100)/(365*100)</f>
        <v>5.8904109589041092</v>
      </c>
      <c r="H13" s="46">
        <f t="shared" si="0"/>
        <v>25310</v>
      </c>
      <c r="I13" s="49"/>
    </row>
    <row r="14" spans="1:10" s="3" customFormat="1" ht="19.95" customHeight="1" x14ac:dyDescent="0.3">
      <c r="A14" s="50"/>
      <c r="B14" s="13">
        <f>7128.96</f>
        <v>7128.96</v>
      </c>
      <c r="C14" s="18">
        <f>G6</f>
        <v>41491</v>
      </c>
      <c r="D14" s="35">
        <v>41639</v>
      </c>
      <c r="E14" s="16">
        <f>E13+5%</f>
        <v>5.04E-2</v>
      </c>
      <c r="F14" s="36">
        <f>DATEDIF(C14,D14,"d")</f>
        <v>148</v>
      </c>
      <c r="G14" s="39">
        <f>((B10)*F14*E14*100)/(365*100)</f>
        <v>510.90410958904107</v>
      </c>
      <c r="H14" s="46">
        <f t="shared" si="0"/>
        <v>25820.904109589042</v>
      </c>
      <c r="I14" s="49"/>
    </row>
    <row r="15" spans="1:10" s="3" customFormat="1" ht="19.95" customHeight="1" x14ac:dyDescent="0.3">
      <c r="A15" s="50"/>
      <c r="B15" s="13">
        <f>B10-8628.96</f>
        <v>16371.04</v>
      </c>
      <c r="C15" s="19">
        <v>41640</v>
      </c>
      <c r="D15" s="15">
        <v>42004</v>
      </c>
      <c r="E15" s="21">
        <f>E14</f>
        <v>5.04E-2</v>
      </c>
      <c r="F15" s="17">
        <f t="shared" si="1"/>
        <v>364</v>
      </c>
      <c r="G15" s="40">
        <f>((B10*F15*E15*100)/(365*100))</f>
        <v>1256.5479452054794</v>
      </c>
      <c r="H15" s="46">
        <f t="shared" si="0"/>
        <v>27077.452054794521</v>
      </c>
      <c r="I15" s="28"/>
      <c r="J15" s="51"/>
    </row>
    <row r="16" spans="1:10" s="3" customFormat="1" ht="19.95" customHeight="1" x14ac:dyDescent="0.3">
      <c r="A16" s="50"/>
      <c r="B16" s="13">
        <f>B15</f>
        <v>16371.04</v>
      </c>
      <c r="C16" s="18">
        <v>42005</v>
      </c>
      <c r="D16" s="15">
        <v>42185</v>
      </c>
      <c r="E16" s="21">
        <f>0.93/100+5/100</f>
        <v>5.9300000000000005E-2</v>
      </c>
      <c r="F16" s="17">
        <f t="shared" si="1"/>
        <v>180</v>
      </c>
      <c r="G16" s="40">
        <f>((B10)*F16*E16*100)/(365*100)</f>
        <v>731.09589041095887</v>
      </c>
      <c r="H16" s="46">
        <f t="shared" si="0"/>
        <v>27808.547945205479</v>
      </c>
      <c r="I16" s="28"/>
    </row>
    <row r="17" spans="1:18" s="3" customFormat="1" ht="19.95" customHeight="1" x14ac:dyDescent="0.3">
      <c r="A17" s="50"/>
      <c r="B17" s="13" t="e">
        <f>B16+G10+G11+G12+G13+#REF!+G15+G16</f>
        <v>#REF!</v>
      </c>
      <c r="C17" s="18">
        <v>42186</v>
      </c>
      <c r="D17" s="15">
        <v>42369</v>
      </c>
      <c r="E17" s="21">
        <f>0.99/100+5/100</f>
        <v>5.9900000000000002E-2</v>
      </c>
      <c r="F17" s="17">
        <f t="shared" si="1"/>
        <v>183</v>
      </c>
      <c r="G17" s="41">
        <f>((B10)*F17*E17*100)/(365*100)</f>
        <v>750.80136986301375</v>
      </c>
      <c r="H17" s="46">
        <f t="shared" si="0"/>
        <v>28559.349315068492</v>
      </c>
      <c r="I17" s="28"/>
    </row>
    <row r="18" spans="1:18" s="3" customFormat="1" ht="19.95" customHeight="1" thickBot="1" x14ac:dyDescent="0.35">
      <c r="A18" s="50"/>
      <c r="B18" s="13" t="e">
        <f>B17+G11+G12+G13+G14+#REF!+G16+G17</f>
        <v>#REF!</v>
      </c>
      <c r="C18" s="18">
        <v>42370</v>
      </c>
      <c r="D18" s="15">
        <v>42551</v>
      </c>
      <c r="E18" s="21">
        <f>1.01/100+5/100</f>
        <v>6.0100000000000001E-2</v>
      </c>
      <c r="F18" s="17">
        <f>DATEDIF(C18,D18,"d")</f>
        <v>181</v>
      </c>
      <c r="G18" s="41">
        <f>((B10)*F18*E18*100)/(365*100)</f>
        <v>745.07534246575347</v>
      </c>
      <c r="H18" s="46">
        <f t="shared" si="0"/>
        <v>29304.424657534244</v>
      </c>
      <c r="I18" s="28"/>
    </row>
    <row r="19" spans="1:18" s="53" customFormat="1" ht="30" customHeight="1" thickBot="1" x14ac:dyDescent="0.35">
      <c r="A19" s="52"/>
      <c r="B19" s="22">
        <f>B10</f>
        <v>25000</v>
      </c>
      <c r="C19" s="42" t="s">
        <v>0</v>
      </c>
      <c r="D19" s="42"/>
      <c r="E19" s="43" t="s">
        <v>1</v>
      </c>
      <c r="F19" s="44"/>
      <c r="G19" s="23">
        <f>SUM(G10:G18)</f>
        <v>4304.4246575342468</v>
      </c>
      <c r="H19" s="24">
        <f>B19+G19</f>
        <v>29304.424657534248</v>
      </c>
      <c r="J19" s="30"/>
    </row>
    <row r="20" spans="1:18" s="2" customFormat="1" ht="30" customHeight="1" x14ac:dyDescent="0.3">
      <c r="A20" s="54"/>
      <c r="B20" s="25"/>
      <c r="C20" s="25"/>
      <c r="D20" s="25"/>
      <c r="E20" s="84" t="s">
        <v>3</v>
      </c>
      <c r="F20" s="85"/>
      <c r="G20" s="86"/>
      <c r="H20" s="26">
        <f>G2</f>
        <v>1500</v>
      </c>
      <c r="J20" s="25"/>
      <c r="N20" s="3"/>
      <c r="O20" s="3"/>
      <c r="P20" s="3"/>
      <c r="Q20" s="3"/>
      <c r="R20" s="3"/>
    </row>
    <row r="21" spans="1:18" s="2" customFormat="1" ht="30" customHeight="1" thickBot="1" x14ac:dyDescent="0.35">
      <c r="A21" s="54"/>
      <c r="B21" s="25"/>
      <c r="C21" s="25"/>
      <c r="D21" s="25"/>
      <c r="E21" s="70" t="s">
        <v>4</v>
      </c>
      <c r="F21" s="71"/>
      <c r="G21" s="72"/>
      <c r="H21" s="26">
        <f>G3</f>
        <v>223.81</v>
      </c>
      <c r="J21" s="25"/>
      <c r="N21" s="3"/>
      <c r="O21" s="3"/>
      <c r="P21" s="3"/>
      <c r="Q21" s="3"/>
      <c r="R21" s="3"/>
    </row>
    <row r="22" spans="1:18" s="2" customFormat="1" ht="30" customHeight="1" thickBot="1" x14ac:dyDescent="0.35">
      <c r="A22" s="54"/>
      <c r="B22" s="25"/>
      <c r="C22" s="25"/>
      <c r="D22" s="25"/>
      <c r="E22" s="57" t="s">
        <v>10</v>
      </c>
      <c r="F22" s="58"/>
      <c r="G22" s="59"/>
      <c r="H22" s="27">
        <f>SUM(H19:H21)</f>
        <v>31028.234657534249</v>
      </c>
      <c r="J22" s="25"/>
    </row>
    <row r="23" spans="1:18" s="3" customFormat="1" x14ac:dyDescent="0.3">
      <c r="A23" s="50"/>
      <c r="B23" s="28"/>
      <c r="C23" s="28"/>
      <c r="D23" s="28"/>
      <c r="E23" s="28"/>
      <c r="F23" s="28"/>
      <c r="G23" s="28"/>
      <c r="H23" s="28"/>
      <c r="I23" s="28"/>
      <c r="J23" s="28"/>
    </row>
    <row r="24" spans="1:18" s="3" customFormat="1" x14ac:dyDescent="0.3">
      <c r="A24" s="50"/>
      <c r="B24" s="28"/>
      <c r="C24" s="28"/>
      <c r="D24" s="28"/>
      <c r="E24" s="28"/>
      <c r="F24" s="28"/>
      <c r="G24" s="28"/>
      <c r="H24" s="29"/>
      <c r="I24" s="28"/>
      <c r="J24" s="28"/>
    </row>
    <row r="25" spans="1:18" s="3" customFormat="1" ht="22.95" customHeight="1" x14ac:dyDescent="0.3">
      <c r="A25" s="34"/>
      <c r="B25" s="31"/>
      <c r="C25" s="30"/>
      <c r="D25" s="30"/>
      <c r="E25" s="30"/>
      <c r="F25" s="32"/>
      <c r="G25" s="28"/>
      <c r="H25" s="28"/>
      <c r="I25" s="28"/>
      <c r="J25" s="28"/>
    </row>
    <row r="26" spans="1:18" s="3" customFormat="1" x14ac:dyDescent="0.3">
      <c r="A26" s="48"/>
      <c r="B26" s="4"/>
      <c r="C26" s="4"/>
      <c r="D26" s="4"/>
      <c r="E26" s="4"/>
      <c r="F26" s="5"/>
    </row>
    <row r="27" spans="1:18" s="3" customFormat="1" x14ac:dyDescent="0.3">
      <c r="A27" s="48"/>
    </row>
    <row r="28" spans="1:18" s="3" customFormat="1" x14ac:dyDescent="0.3">
      <c r="A28" s="48"/>
    </row>
    <row r="29" spans="1:18" s="3" customFormat="1" x14ac:dyDescent="0.3">
      <c r="A29" s="48"/>
    </row>
    <row r="30" spans="1:18" s="3" customFormat="1" x14ac:dyDescent="0.3">
      <c r="A30" s="48"/>
    </row>
    <row r="31" spans="1:18" s="3" customFormat="1" x14ac:dyDescent="0.3">
      <c r="A31" s="48"/>
    </row>
    <row r="32" spans="1:18" s="3" customFormat="1" x14ac:dyDescent="0.3">
      <c r="A32" s="48"/>
    </row>
    <row r="33" spans="1:1" s="3" customFormat="1" x14ac:dyDescent="0.3">
      <c r="A33" s="48"/>
    </row>
    <row r="34" spans="1:1" s="3" customFormat="1" x14ac:dyDescent="0.3">
      <c r="A34" s="48"/>
    </row>
    <row r="35" spans="1:1" s="3" customFormat="1" x14ac:dyDescent="0.3">
      <c r="A35" s="48"/>
    </row>
    <row r="36" spans="1:1" s="3" customFormat="1" x14ac:dyDescent="0.3">
      <c r="A36" s="48"/>
    </row>
    <row r="37" spans="1:1" s="3" customFormat="1" x14ac:dyDescent="0.3">
      <c r="A37" s="48"/>
    </row>
    <row r="38" spans="1:1" s="3" customFormat="1" x14ac:dyDescent="0.3">
      <c r="A38" s="48"/>
    </row>
    <row r="39" spans="1:1" s="3" customFormat="1" x14ac:dyDescent="0.3">
      <c r="A39" s="48"/>
    </row>
    <row r="40" spans="1:1" s="3" customFormat="1" x14ac:dyDescent="0.3">
      <c r="A40" s="48"/>
    </row>
    <row r="41" spans="1:1" s="3" customFormat="1" x14ac:dyDescent="0.3">
      <c r="A41" s="48"/>
    </row>
    <row r="42" spans="1:1" s="3" customFormat="1" x14ac:dyDescent="0.3">
      <c r="A42" s="48"/>
    </row>
    <row r="43" spans="1:1" s="3" customFormat="1" x14ac:dyDescent="0.3">
      <c r="A43" s="48"/>
    </row>
  </sheetData>
  <sheetProtection algorithmName="SHA-512" hashValue="BA2XQ79Opc1M41W88vSVS6JDXx5IWkLwY6NWqj4ykXGI9UrMl6RZDCdcPa+0sCiiQeKWiilAyc22yV3wNsm3uA==" saltValue="Zixpy+2wBIniiCy/fBJkBA==" spinCount="100000" sheet="1" formatCells="0" formatColumns="0" formatRows="0" insertColumns="0" insertRows="0" insertHyperlinks="0" deleteColumns="0" deleteRows="0" selectLockedCells="1" sort="0" autoFilter="0" pivotTables="0"/>
  <mergeCells count="19">
    <mergeCell ref="E20:G20"/>
    <mergeCell ref="C2:F2"/>
    <mergeCell ref="C3:F3"/>
    <mergeCell ref="A1:A6"/>
    <mergeCell ref="E22:G22"/>
    <mergeCell ref="B8:B9"/>
    <mergeCell ref="C6:F6"/>
    <mergeCell ref="G1:H1"/>
    <mergeCell ref="G2:H2"/>
    <mergeCell ref="G3:H3"/>
    <mergeCell ref="G4:H4"/>
    <mergeCell ref="G6:H6"/>
    <mergeCell ref="E21:G21"/>
    <mergeCell ref="C8:G8"/>
    <mergeCell ref="C5:G5"/>
    <mergeCell ref="C1:F1"/>
    <mergeCell ref="H8:H9"/>
    <mergeCell ref="C9:D9"/>
    <mergeCell ref="C4:F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landscape" r:id="rId1"/>
  <headerFooter>
    <oddFooter>&amp;L&amp;"Verdana,Normal"&amp;9&amp;K01+034Cabinet Anne-Cécile Coste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 des intérêts légaux</vt:lpstr>
      <vt:lpstr>Feuil1</vt:lpstr>
      <vt:lpstr>'Calcul des intérêts légaux'!Impression_des_titres</vt:lpstr>
      <vt:lpstr>'Calcul des intérêts légaux'!Zone_d_impression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</dc:creator>
  <cp:lastModifiedBy>Sony</cp:lastModifiedBy>
  <cp:lastPrinted>2016-06-20T09:53:33Z</cp:lastPrinted>
  <dcterms:created xsi:type="dcterms:W3CDTF">2012-03-01T17:18:09Z</dcterms:created>
  <dcterms:modified xsi:type="dcterms:W3CDTF">2016-06-20T09:53:53Z</dcterms:modified>
</cp:coreProperties>
</file>